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0" l="1"/>
  <c r="D11"/>
  <c r="D13"/>
  <c r="D19" s="1"/>
  <c r="D15"/>
  <c r="D28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<sst xmlns="http://schemas.openxmlformats.org/spreadsheetml/2006/main" count="205" uniqueCount="180">
  <si>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</si>
  <si>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</si>
  <si>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</si>
  <si>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</si>
  <si>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</si>
  <si>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</si>
  <si>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</si>
  <si>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</si>
  <si>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</si>
  <si>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</si>
  <si>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</si>
  <si>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</si>
  <si>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</si>
  <si>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</si>
  <si>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</si>
  <si>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</si>
  <si>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</si>
  <si>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</si>
  <si>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</si>
  <si>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</si>
  <si>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</si>
  <si>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</si>
  <si>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</si>
  <si>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</si>
  <si>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</si>
  <si>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</si>
  <si>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</si>
  <si>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</si>
  <si>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</si>
  <si>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</si>
  <si>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</si>
  <si>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</si>
  <si>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</si>
  <si>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</si>
  <si>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</si>
  <si>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</si>
  <si>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</si>
  <si>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</si>
  <si>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</si>
  <si>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</si>
  <si>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</si>
  <si>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</si>
  <si>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</si>
  <si>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</si>
  <si>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</si>
  <si>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</si>
  <si>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</si>
  <si>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</si>
  <si>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</si>
  <si>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</si>
  <si>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</si>
  <si>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</si>
  <si>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</si>
  <si>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</si>
  <si>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</si>
  <si>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</si>
  <si>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</si>
  <si>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</si>
  <si>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</si>
  <si>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</si>
  <si>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</si>
  <si>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</si>
  <si>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</si>
  <si>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</si>
  <si>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</si>
  <si>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</si>
  <si>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</si>
  <si>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</si>
  <si>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</si>
  <si>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</si>
  <si>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</si>
  <si>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</si>
  <si>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</si>
  <si>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</si>
  <si>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</si>
  <si>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</si>
  <si>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</si>
  <si>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</si>
  <si>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</si>
  <si>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</si>
  <si>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</si>
  <si>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</si>
  <si>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</si>
  <si>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</si>
  <si>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</si>
  <si>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</si>
  <si>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</si>
  <si>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</si>
  <si>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</si>
  <si>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</si>
  <si>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</si>
  <si>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</si>
  <si>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</si>
  <si>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</si>
  <si>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</si>
  <si>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</si>
  <si>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</si>
  <si>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</si>
  <si>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</si>
  <si>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</si>
  <si>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</si>
  <si>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</si>
  <si>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</si>
  <si>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</si>
  <si>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</si>
  <si>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</si>
  <si>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</si>
  <si>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</si>
  <si>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</si>
  <si>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</si>
  <si>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</si>
  <si>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</si>
  <si>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</si>
  <si>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</si>
  <si>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</si>
  <si>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</si>
  <si>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</si>
  <si>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</si>
  <si>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</si>
  <si>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</si>
  <si>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</si>
  <si>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</si>
  <si>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</si>
  <si>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</si>
  <si>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</si>
  <si>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</si>
  <si>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</si>
  <si>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</si>
  <si>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</si>
  <si>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</si>
  <si>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</si>
  <si>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</si>
  <si>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</si>
  <si>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</si>
  <si>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</si>
  <si>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</si>
  <si>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</si>
  <si>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</si>
  <si>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</si>
  <si>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</si>
  <si>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</si>
  <si>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</si>
  <si>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</si>
  <si>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</si>
  <si>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</si>
  <si>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</si>
  <si>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</si>
  <si>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</si>
  <si>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</si>
  <si>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</si>
  <si>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</si>
  <si>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</si>
  <si>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</si>
  <si>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</si>
  <si>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</si>
  <si>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</si>
  <si>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</si>
  <si>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</si>
  <si>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</si>
  <si>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</si>
  <si>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</si>
  <si>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</si>
  <si>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</si>
  <si>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</si>
  <si>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</si>
  <si>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</si>
  <si>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</si>
  <si>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</si>
  <si>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</si>
  <si>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</si>
  <si>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</si>
  <si>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</si>
  <si>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</si>
  <si>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</si>
  <si>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а при указании претендентом НР и СП в процентном выражении - для расчета  принимается процент претендента</t>
  </si>
  <si>
    <t>а при указании претендентом НР и СП в процентном выражении - для расчета  принимается  процент претендента</t>
  </si>
  <si>
    <t>для данной методики принимается усредненный процент НР =76% (в среднем,исходя из видов работ КЖ, КМ, ГП) , СП  = 48 %  (в среднем, исходя из видов работ КЖ, КМ, ГП)</t>
  </si>
  <si>
    <t>Оцениваемый параметр
(ЗП план = ДР*0,14)</t>
  </si>
  <si>
    <t>Оцениваемый параметр
(ЗП план.пнр = ДР*0,06)</t>
  </si>
  <si>
    <t>Комплекс работ "Реконструкция установки ГНЭ цеха №5" в рамках программ "Техперевооружение эстакад налива (ГНЭ)", "Замена сырья установки УПВ на природный газ. Перевод технологических печей с жидкого топлива на природный газ", "Модернизация систем управления установок, компрессоров", "Приведение объектов завода к требованиям пожарной безопасности", "ОНСС"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</si>
</sst>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4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3" fillId="0" borderId="0" xfId="33" applyFont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10" fontId="26" fillId="0" borderId="14" xfId="33" applyNumberFormat="1" applyFont="1" applyFill="1" applyBorder="1" applyAlignment="1">
      <alignment horizontal="center" vertical="center" wrapText="1"/>
    </xf>
    <xf numFmtId="9" fontId="20" fillId="0" borderId="0" xfId="33" applyNumberFormat="1" applyFont="1"/>
    <xf numFmtId="9" fontId="20" fillId="3" borderId="31" xfId="33" applyNumberFormat="1" applyFont="1" applyFill="1" applyBorder="1" applyAlignment="1">
      <alignment horizontal="center" vertical="center" wrapText="1"/>
    </xf>
    <xf numFmtId="9" fontId="23" fillId="5" borderId="23" xfId="33" applyNumberFormat="1" applyFont="1" applyFill="1" applyBorder="1" applyAlignment="1">
      <alignment horizontal="center" vertical="center" wrapText="1"/>
    </xf>
    <xf numFmtId="9" fontId="20" fillId="4" borderId="32" xfId="33" applyNumberFormat="1" applyFont="1" applyFill="1" applyBorder="1" applyAlignment="1">
      <alignment horizontal="center" vertical="center" wrapText="1"/>
    </xf>
    <xf numFmtId="9" fontId="25" fillId="5" borderId="10" xfId="33" applyNumberFormat="1" applyFont="1" applyFill="1" applyBorder="1" applyAlignment="1">
      <alignment horizontal="center" vertical="center" wrapText="1"/>
    </xf>
    <xf numFmtId="9" fontId="23" fillId="4" borderId="33" xfId="33" applyNumberFormat="1" applyFont="1" applyFill="1" applyBorder="1" applyAlignment="1">
      <alignment horizontal="center" vertical="center" wrapText="1"/>
    </xf>
    <xf numFmtId="9" fontId="20" fillId="5" borderId="23" xfId="33" applyNumberFormat="1" applyFont="1" applyFill="1" applyBorder="1" applyAlignment="1">
      <alignment horizontal="center" vertical="center" wrapText="1"/>
    </xf>
    <xf numFmtId="9" fontId="20" fillId="6" borderId="23" xfId="33" applyNumberFormat="1" applyFont="1" applyFill="1" applyBorder="1" applyAlignment="1">
      <alignment horizontal="center" vertical="center" wrapText="1"/>
    </xf>
    <xf numFmtId="9" fontId="23" fillId="0" borderId="0" xfId="33" applyNumberFormat="1" applyFont="1"/>
    <xf numFmtId="9" fontId="23" fillId="0" borderId="0" xfId="33" applyNumberFormat="1" applyFont="1" applyFill="1"/>
    <xf numFmtId="9" fontId="20" fillId="0" borderId="0" xfId="33" applyNumberFormat="1" applyFont="1" applyFill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zoomScale="90" zoomScaleNormal="100" zoomScaleSheetLayoutView="90" workbookViewId="0">
      <selection activeCell="F14" sqref="F14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29" customWidth="1"/>
    <col min="5" max="5" width="16.7109375" style="17" customWidth="1"/>
    <col min="6" max="6" width="34.140625" style="17" customWidth="1"/>
    <col min="7" max="7" width="38.140625" style="97" customWidth="1"/>
    <col min="8" max="16384" width="9.140625" style="17"/>
  </cols>
  <sheetData>
    <row r="1" spans="1:10" ht="33.75" customHeight="1">
      <c r="G1" s="17" t="s">
        <v>130</v>
      </c>
    </row>
    <row r="2" spans="1:10" ht="36.75" customHeight="1">
      <c r="A2" s="116" t="s">
        <v>121</v>
      </c>
      <c r="B2" s="117"/>
      <c r="C2" s="117"/>
      <c r="D2" s="117"/>
      <c r="E2" s="117"/>
      <c r="F2" s="117"/>
    </row>
    <row r="3" spans="1:10" ht="60" customHeight="1" thickBot="1">
      <c r="A3" s="18"/>
      <c r="B3" s="125" t="s">
        <v>179</v>
      </c>
      <c r="C3" s="125"/>
      <c r="D3" s="125"/>
      <c r="E3" s="125"/>
      <c r="F3" s="125"/>
      <c r="G3" s="98"/>
      <c r="H3" s="90"/>
      <c r="I3" s="90"/>
      <c r="J3" s="90"/>
    </row>
    <row r="4" spans="1:10" ht="23.25" customHeight="1">
      <c r="A4" s="118" t="s">
        <v>111</v>
      </c>
      <c r="B4" s="120" t="s">
        <v>67</v>
      </c>
      <c r="C4" s="118" t="s">
        <v>68</v>
      </c>
      <c r="D4" s="122"/>
      <c r="E4" s="123" t="s">
        <v>173</v>
      </c>
      <c r="F4" s="124"/>
      <c r="G4" s="114" t="s">
        <v>153</v>
      </c>
    </row>
    <row r="5" spans="1:10" ht="50.25" customHeight="1" thickBot="1">
      <c r="A5" s="119"/>
      <c r="B5" s="121"/>
      <c r="C5" s="91" t="s">
        <v>122</v>
      </c>
      <c r="D5" s="130" t="s">
        <v>164</v>
      </c>
      <c r="E5" s="19" t="s">
        <v>124</v>
      </c>
      <c r="F5" s="20" t="s">
        <v>167</v>
      </c>
      <c r="G5" s="115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131"/>
      <c r="E6" s="24" t="s">
        <v>88</v>
      </c>
      <c r="F6" s="25" t="s">
        <v>88</v>
      </c>
      <c r="G6" s="100"/>
    </row>
    <row r="7" spans="1:10" ht="15.75" thickBot="1">
      <c r="A7" s="26"/>
      <c r="B7" s="27" t="s">
        <v>86</v>
      </c>
      <c r="C7" s="28"/>
      <c r="D7" s="132"/>
      <c r="E7" s="29"/>
      <c r="F7" s="30"/>
      <c r="G7" s="101"/>
    </row>
    <row r="8" spans="1:10" ht="30" customHeight="1">
      <c r="A8" s="64" t="s">
        <v>60</v>
      </c>
      <c r="B8" s="65" t="s">
        <v>114</v>
      </c>
      <c r="C8" s="32"/>
      <c r="D8" s="92">
        <v>0.13</v>
      </c>
      <c r="E8" s="32" t="s">
        <v>171</v>
      </c>
      <c r="F8" s="33" t="s">
        <v>172</v>
      </c>
      <c r="G8" s="102" t="s">
        <v>177</v>
      </c>
    </row>
    <row r="9" spans="1:10" ht="23.25" customHeight="1">
      <c r="A9" s="57" t="s">
        <v>61</v>
      </c>
      <c r="B9" s="56" t="s">
        <v>69</v>
      </c>
      <c r="C9" s="60"/>
      <c r="D9" s="92">
        <f>D8*0.15</f>
        <v>1.95E-2</v>
      </c>
      <c r="E9" s="36" t="s">
        <v>94</v>
      </c>
      <c r="F9" s="37" t="s">
        <v>103</v>
      </c>
      <c r="G9" s="103" t="s">
        <v>154</v>
      </c>
    </row>
    <row r="10" spans="1:10" s="58" customFormat="1" ht="18.75" customHeight="1">
      <c r="A10" s="57" t="s">
        <v>62</v>
      </c>
      <c r="B10" s="56" t="s">
        <v>127</v>
      </c>
      <c r="C10" s="60"/>
      <c r="D10" s="93">
        <f>(D8+D9)*(0.89+0.77+0.81+0.56)/4</f>
        <v>0.11324625000000001</v>
      </c>
      <c r="E10" s="38" t="s">
        <v>95</v>
      </c>
      <c r="F10" s="37" t="s">
        <v>110</v>
      </c>
      <c r="G10" s="103" t="s">
        <v>154</v>
      </c>
    </row>
    <row r="11" spans="1:10" s="58" customFormat="1" ht="18.75" customHeight="1">
      <c r="A11" s="57" t="s">
        <v>63</v>
      </c>
      <c r="B11" s="56" t="s">
        <v>128</v>
      </c>
      <c r="C11" s="60"/>
      <c r="D11" s="93">
        <f>(D8+D9)*(0.52+0.68+0.4+0.32)/4</f>
        <v>7.1760000000000004E-2</v>
      </c>
      <c r="E11" s="38" t="s">
        <v>96</v>
      </c>
      <c r="F11" s="37" t="s">
        <v>112</v>
      </c>
      <c r="G11" s="103" t="s">
        <v>154</v>
      </c>
    </row>
    <row r="12" spans="1:10" s="58" customFormat="1" ht="33.75" customHeight="1">
      <c r="A12" s="57" t="s">
        <v>64</v>
      </c>
      <c r="B12" s="56" t="s">
        <v>80</v>
      </c>
      <c r="C12" s="60"/>
      <c r="D12" s="93">
        <v>0.35</v>
      </c>
      <c r="E12" s="38" t="s">
        <v>88</v>
      </c>
      <c r="F12" s="37" t="s">
        <v>93</v>
      </c>
      <c r="G12" s="103" t="s">
        <v>165</v>
      </c>
    </row>
    <row r="13" spans="1:10" s="58" customFormat="1" ht="19.5" customHeight="1">
      <c r="A13" s="57" t="s">
        <v>65</v>
      </c>
      <c r="B13" s="56" t="s">
        <v>81</v>
      </c>
      <c r="C13" s="60"/>
      <c r="D13" s="93">
        <f>0.12*D12</f>
        <v>4.1999999999999996E-2</v>
      </c>
      <c r="E13" s="39" t="s">
        <v>92</v>
      </c>
      <c r="F13" s="40" t="s">
        <v>82</v>
      </c>
      <c r="G13" s="103" t="s">
        <v>154</v>
      </c>
    </row>
    <row r="14" spans="1:10" s="58" customFormat="1" ht="31.5" customHeight="1">
      <c r="A14" s="57" t="s">
        <v>66</v>
      </c>
      <c r="B14" s="56" t="s">
        <v>156</v>
      </c>
      <c r="C14" s="60"/>
      <c r="D14" s="93">
        <v>0.01</v>
      </c>
      <c r="E14" s="38" t="s">
        <v>88</v>
      </c>
      <c r="F14" s="37" t="s">
        <v>155</v>
      </c>
      <c r="G14" s="103" t="s">
        <v>165</v>
      </c>
    </row>
    <row r="15" spans="1:10" s="58" customFormat="1" ht="20.25" customHeight="1">
      <c r="A15" s="57" t="s">
        <v>71</v>
      </c>
      <c r="B15" s="56" t="s">
        <v>157</v>
      </c>
      <c r="C15" s="60"/>
      <c r="D15" s="128">
        <f>0.02*D14</f>
        <v>2.0000000000000001E-4</v>
      </c>
      <c r="E15" s="39" t="s">
        <v>91</v>
      </c>
      <c r="F15" s="40" t="s">
        <v>158</v>
      </c>
      <c r="G15" s="103" t="s">
        <v>154</v>
      </c>
    </row>
    <row r="16" spans="1:10" s="58" customFormat="1" ht="21.75" customHeight="1">
      <c r="A16" s="57" t="s">
        <v>73</v>
      </c>
      <c r="B16" s="56" t="s">
        <v>106</v>
      </c>
      <c r="C16" s="60"/>
      <c r="D16" s="93">
        <v>0.01</v>
      </c>
      <c r="E16" s="38" t="s">
        <v>88</v>
      </c>
      <c r="F16" s="40" t="s">
        <v>159</v>
      </c>
      <c r="G16" s="96" t="s">
        <v>159</v>
      </c>
    </row>
    <row r="17" spans="1:7" s="58" customFormat="1" ht="18.75" customHeight="1">
      <c r="A17" s="57" t="s">
        <v>74</v>
      </c>
      <c r="B17" s="56" t="s">
        <v>107</v>
      </c>
      <c r="C17" s="60"/>
      <c r="D17" s="128">
        <f>0.03*D16</f>
        <v>2.9999999999999997E-4</v>
      </c>
      <c r="E17" s="39" t="s">
        <v>90</v>
      </c>
      <c r="F17" s="40" t="s">
        <v>108</v>
      </c>
      <c r="G17" s="103" t="s">
        <v>154</v>
      </c>
    </row>
    <row r="18" spans="1:7" ht="23.25" customHeight="1">
      <c r="A18" s="66" t="s">
        <v>75</v>
      </c>
      <c r="B18" s="56" t="s">
        <v>70</v>
      </c>
      <c r="C18" s="60"/>
      <c r="D18" s="93">
        <v>0.1</v>
      </c>
      <c r="E18" s="38" t="s">
        <v>88</v>
      </c>
      <c r="F18" s="37" t="s">
        <v>98</v>
      </c>
      <c r="G18" s="103" t="s">
        <v>166</v>
      </c>
    </row>
    <row r="19" spans="1:7" ht="24.75" customHeight="1">
      <c r="A19" s="57" t="s">
        <v>76</v>
      </c>
      <c r="B19" s="56" t="s">
        <v>72</v>
      </c>
      <c r="C19" s="60"/>
      <c r="D19" s="93">
        <f>(D8+D9+D12+D13+D16+D17+D18)*0.0308</f>
        <v>2.007544E-2</v>
      </c>
      <c r="E19" s="36" t="s">
        <v>89</v>
      </c>
      <c r="F19" s="37" t="s">
        <v>125</v>
      </c>
      <c r="G19" s="103" t="s">
        <v>154</v>
      </c>
    </row>
    <row r="20" spans="1:7" ht="18" customHeight="1" thickBot="1">
      <c r="A20" s="106" t="s">
        <v>77</v>
      </c>
      <c r="B20" s="107"/>
      <c r="C20" s="108"/>
      <c r="D20" s="109"/>
      <c r="E20" s="110"/>
      <c r="F20" s="111"/>
      <c r="G20" s="112"/>
    </row>
    <row r="21" spans="1:7" ht="33" customHeight="1" thickBot="1">
      <c r="A21" s="21" t="s">
        <v>78</v>
      </c>
      <c r="B21" s="22" t="s">
        <v>102</v>
      </c>
      <c r="C21" s="62"/>
      <c r="D21" s="133"/>
      <c r="E21" s="24"/>
      <c r="F21" s="25" t="s">
        <v>113</v>
      </c>
      <c r="G21" s="100"/>
    </row>
    <row r="22" spans="1:7" ht="21.75" customHeight="1" thickBot="1">
      <c r="A22" s="43"/>
      <c r="B22" s="44" t="s">
        <v>87</v>
      </c>
      <c r="C22" s="63"/>
      <c r="D22" s="134"/>
      <c r="E22" s="45"/>
      <c r="F22" s="46"/>
      <c r="G22" s="104"/>
    </row>
    <row r="23" spans="1:7" ht="36.75" customHeight="1">
      <c r="A23" s="34" t="s">
        <v>83</v>
      </c>
      <c r="B23" s="31" t="s">
        <v>114</v>
      </c>
      <c r="C23" s="61"/>
      <c r="D23" s="92">
        <v>0.06</v>
      </c>
      <c r="E23" s="32" t="s">
        <v>169</v>
      </c>
      <c r="F23" s="33" t="s">
        <v>170</v>
      </c>
      <c r="G23" s="102" t="s">
        <v>178</v>
      </c>
    </row>
    <row r="24" spans="1:7">
      <c r="A24" s="34" t="s">
        <v>84</v>
      </c>
      <c r="B24" s="35" t="s">
        <v>115</v>
      </c>
      <c r="C24" s="59"/>
      <c r="D24" s="93">
        <f>D23*0.15</f>
        <v>8.9999999999999993E-3</v>
      </c>
      <c r="E24" s="36" t="s">
        <v>99</v>
      </c>
      <c r="F24" s="37" t="s">
        <v>104</v>
      </c>
      <c r="G24" s="103" t="s">
        <v>154</v>
      </c>
    </row>
    <row r="25" spans="1:7">
      <c r="A25" s="41" t="s">
        <v>79</v>
      </c>
      <c r="B25" s="35" t="s">
        <v>161</v>
      </c>
      <c r="C25" s="60"/>
      <c r="D25" s="93">
        <f>(D23+D24)*0.5525</f>
        <v>3.8122499999999997E-2</v>
      </c>
      <c r="E25" s="38" t="s">
        <v>100</v>
      </c>
      <c r="F25" s="37" t="s">
        <v>116</v>
      </c>
      <c r="G25" s="103" t="s">
        <v>154</v>
      </c>
    </row>
    <row r="26" spans="1:7" ht="15.75" thickBot="1">
      <c r="A26" s="41" t="s">
        <v>85</v>
      </c>
      <c r="B26" s="42" t="s">
        <v>162</v>
      </c>
      <c r="C26" s="60"/>
      <c r="D26" s="94">
        <f>(D23+D24)*0.32</f>
        <v>2.2079999999999999E-2</v>
      </c>
      <c r="E26" s="38" t="s">
        <v>101</v>
      </c>
      <c r="F26" s="37" t="s">
        <v>117</v>
      </c>
      <c r="G26" s="103" t="s">
        <v>154</v>
      </c>
    </row>
    <row r="27" spans="1:7" ht="30.75" thickBot="1">
      <c r="A27" s="47">
        <v>20</v>
      </c>
      <c r="B27" s="48" t="s">
        <v>109</v>
      </c>
      <c r="C27" s="49"/>
      <c r="D27" s="135"/>
      <c r="E27" s="24"/>
      <c r="F27" s="25" t="s">
        <v>118</v>
      </c>
      <c r="G27" s="100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95">
        <f>SUM(D8:D26)</f>
        <v>0.99628419000000001</v>
      </c>
      <c r="E28" s="24"/>
      <c r="F28" s="50" t="s">
        <v>168</v>
      </c>
      <c r="G28" s="100"/>
    </row>
    <row r="29" spans="1:7" ht="33.75" customHeight="1" thickBot="1">
      <c r="A29" s="51">
        <v>22</v>
      </c>
      <c r="B29" s="52" t="s">
        <v>120</v>
      </c>
      <c r="C29" s="53">
        <v>0</v>
      </c>
      <c r="D29" s="136"/>
      <c r="E29" s="54"/>
      <c r="F29" s="55" t="s">
        <v>119</v>
      </c>
      <c r="G29" s="105"/>
    </row>
    <row r="30" spans="1:7" ht="27.75" customHeight="1"/>
    <row r="31" spans="1:7" s="113" customFormat="1" ht="18" customHeight="1">
      <c r="B31" s="113" t="s">
        <v>129</v>
      </c>
      <c r="D31" s="137"/>
      <c r="G31" s="97"/>
    </row>
    <row r="32" spans="1:7" s="89" customFormat="1" ht="17.25" customHeight="1">
      <c r="B32" s="89" t="s">
        <v>176</v>
      </c>
      <c r="D32" s="138"/>
      <c r="G32" s="99"/>
    </row>
    <row r="33" spans="2:7" s="89" customFormat="1" ht="18" customHeight="1">
      <c r="B33" s="89" t="s">
        <v>174</v>
      </c>
      <c r="D33" s="138"/>
      <c r="G33" s="99"/>
    </row>
    <row r="34" spans="2:7" ht="15.75" customHeight="1"/>
    <row r="35" spans="2:7">
      <c r="B35" s="89" t="s">
        <v>163</v>
      </c>
    </row>
    <row r="36" spans="2:7">
      <c r="B36" s="89" t="s">
        <v>160</v>
      </c>
    </row>
    <row r="37" spans="2:7" s="58" customFormat="1">
      <c r="B37" s="58" t="s">
        <v>175</v>
      </c>
      <c r="D37" s="139"/>
      <c r="G37" s="99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48" right="0.31496062992125984" top="0.31496062992125984" bottom="0.19" header="0.31496062992125984" footer="0.16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/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131</v>
      </c>
    </row>
    <row r="2" spans="1:9">
      <c r="E2" s="17"/>
      <c r="F2" s="17"/>
    </row>
    <row r="3" spans="1:9" ht="15" customHeight="1">
      <c r="A3" s="126" t="s">
        <v>152</v>
      </c>
      <c r="B3" s="126"/>
      <c r="C3" s="126"/>
      <c r="D3" s="126"/>
      <c r="E3" s="126"/>
      <c r="F3" s="126"/>
      <c r="G3" s="126"/>
      <c r="H3" s="126"/>
    </row>
    <row r="4" spans="1:9" ht="45" customHeight="1">
      <c r="A4" s="127" t="s">
        <v>179</v>
      </c>
      <c r="B4" s="127"/>
      <c r="C4" s="127"/>
      <c r="D4" s="127"/>
      <c r="E4" s="127"/>
      <c r="F4" s="127"/>
      <c r="G4" s="127"/>
      <c r="H4" s="127"/>
      <c r="I4" s="127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132</v>
      </c>
      <c r="B6" s="68"/>
      <c r="C6" s="68"/>
      <c r="D6" s="69"/>
      <c r="E6" s="88"/>
      <c r="F6" s="68"/>
      <c r="G6" s="68"/>
      <c r="H6" s="68"/>
    </row>
    <row r="7" spans="1:9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134</v>
      </c>
      <c r="B8" s="68"/>
      <c r="C8" s="68"/>
      <c r="D8" s="69"/>
      <c r="E8" s="70">
        <v>9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2017-11-28T16:25:07Z</cp:lastPrinted>
  <dcterms:created xsi:type="dcterms:W3CDTF">2010-09-28T10:04:17Z</dcterms:created>
  <dcterms:modified xsi:type="dcterms:W3CDTF">2017-12-29T12:37:56Z</dcterms:modified>
</cp:coreProperties>
</file>